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F:\Materiały\Na portal\Na portal_po 23.10\Finanse\Michał Fibich\Audyt finansowy_Rachunek zysków i strat\"/>
    </mc:Choice>
  </mc:AlternateContent>
  <xr:revisionPtr revIDLastSave="0" documentId="8_{C4720781-E86F-4454-B9CB-899F038CF79D}" xr6:coauthVersionLast="38" xr6:coauthVersionMax="38" xr10:uidLastSave="{00000000-0000-0000-0000-000000000000}"/>
  <bookViews>
    <workbookView xWindow="0" yWindow="0" windowWidth="20496" windowHeight="7752" tabRatio="828" activeTab="1" xr2:uid="{00000000-000D-0000-FFFF-FFFF00000000}"/>
  </bookViews>
  <sheets>
    <sheet name="KWS_RZiS_porównawczy" sheetId="1" r:id="rId1"/>
    <sheet name="KWS_RZiS_kalkulacyjny" sheetId="2" r:id="rId2"/>
  </sheets>
  <definedNames>
    <definedName name="_xlnm.Print_Area" localSheetId="1">KWS_RZiS_kalkulacyjny!$A$1:$H$56</definedName>
    <definedName name="_xlnm.Print_Area" localSheetId="0">KWS_RZiS_porównawczy!$A$1:$M$52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9" i="1"/>
  <c r="J9" i="1" s="1"/>
  <c r="G9" i="1"/>
  <c r="I9" i="1" s="1"/>
  <c r="I10" i="1" s="1"/>
  <c r="C23" i="2"/>
  <c r="F21" i="2"/>
  <c r="F20" i="2"/>
  <c r="G20" i="2" s="1"/>
  <c r="F19" i="2"/>
  <c r="F18" i="2"/>
  <c r="G18" i="2" s="1"/>
  <c r="F17" i="2"/>
  <c r="G16" i="2"/>
  <c r="F16" i="2"/>
  <c r="F15" i="2"/>
  <c r="G15" i="2" s="1"/>
  <c r="F14" i="2"/>
  <c r="G14" i="2" s="1"/>
  <c r="F13" i="2"/>
  <c r="G13" i="2" s="1"/>
  <c r="G12" i="2"/>
  <c r="F12" i="2"/>
  <c r="F11" i="2"/>
  <c r="G11" i="2" s="1"/>
  <c r="F10" i="2"/>
  <c r="G10" i="2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G19" i="2" l="1"/>
  <c r="G21" i="2"/>
  <c r="G17" i="2"/>
  <c r="I11" i="1"/>
  <c r="I12" i="1" s="1"/>
  <c r="I13" i="1" s="1"/>
  <c r="I14" i="1" s="1"/>
  <c r="I15" i="1" s="1"/>
  <c r="I16" i="1" s="1"/>
  <c r="I17" i="1" s="1"/>
  <c r="I18" i="1" s="1"/>
  <c r="I19" i="1" s="1"/>
  <c r="I20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E22" i="1"/>
  <c r="K10" i="1"/>
  <c r="K11" i="1"/>
  <c r="K12" i="1"/>
  <c r="K13" i="1"/>
  <c r="K14" i="1"/>
  <c r="K15" i="1"/>
  <c r="K16" i="1"/>
  <c r="K17" i="1"/>
  <c r="K18" i="1"/>
  <c r="K19" i="1"/>
  <c r="K20" i="1"/>
  <c r="K9" i="1"/>
  <c r="L9" i="1" l="1"/>
  <c r="L11" i="1"/>
  <c r="L18" i="1"/>
  <c r="L14" i="1"/>
  <c r="L10" i="1"/>
  <c r="L17" i="1"/>
  <c r="L13" i="1"/>
  <c r="L20" i="1"/>
  <c r="L16" i="1"/>
  <c r="L12" i="1"/>
  <c r="L19" i="1"/>
  <c r="L15" i="1"/>
</calcChain>
</file>

<file path=xl/sharedStrings.xml><?xml version="1.0" encoding="utf-8"?>
<sst xmlns="http://schemas.openxmlformats.org/spreadsheetml/2006/main" count="63" uniqueCount="35">
  <si>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</si>
  <si>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</si>
  <si>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</si>
  <si>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</si>
  <si>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</si>
  <si>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</si>
  <si>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</si>
  <si>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</si>
  <si>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</si>
  <si>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</si>
  <si>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</si>
  <si>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</si>
  <si>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</si>
  <si>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miesięcznie</t>
  </si>
  <si>
    <t>narastająco</t>
  </si>
  <si>
    <t>NAZWA JEDNOSTKI:</t>
  </si>
  <si>
    <t>komórki z formułami / wyliczenie automatyczne</t>
  </si>
  <si>
    <t>marża brutto</t>
  </si>
  <si>
    <t>Średnioroczna marża brutto:</t>
  </si>
  <si>
    <t>odchylenie marży brutto od średniorocznej*</t>
  </si>
  <si>
    <t xml:space="preserve">* odchylenie miesięcznej marży brutto od wartości średniorocznej powinno być interpretowane indywidualnie w zależności od </t>
  </si>
  <si>
    <t xml:space="preserve">   standardowymi.</t>
  </si>
  <si>
    <t xml:space="preserve">   jednostki i charakteru jej działalności. Generalnie można jednak przyjąć, że odchylenia na poziomie do 30% są odchyleniami </t>
  </si>
  <si>
    <t>przychody ze sprzedaży produktów i usług</t>
  </si>
  <si>
    <t xml:space="preserve">koszty rodzajowe bez wartości sprzedanych towarów i materiałów </t>
  </si>
  <si>
    <t>koszt wytworzenia sprzedanych wyrobów</t>
  </si>
  <si>
    <t>ANALIZA MARŻY BRUTTO SPRZEDANYCH PRODUKTÓW (RZiS KALKULACYJNY)</t>
  </si>
  <si>
    <t>ANALIZA MARŻY BRUTTO SPRZEDANYCH PRODUKTÓW (RZiS PORÓWNAWCZY)</t>
  </si>
  <si>
    <t>przychody ze sprzedaży produktów skorygowane o zmianę stanu produktów oraz koszt wytworzenia produktów na własne potrzeby</t>
  </si>
  <si>
    <t xml:space="preserve">przychody ze sprzedaży produktów </t>
  </si>
  <si>
    <t>zmiana stanu produktów</t>
  </si>
  <si>
    <t>koszt wytworzenia produktów na własne potrzeby</t>
  </si>
  <si>
    <t>koszty rodzajowe</t>
  </si>
  <si>
    <t xml:space="preserve">wartość sprzedanych towarów i materiałów </t>
  </si>
  <si>
    <t>WNIOSKI: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</si>
</sst>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1" fillId="0" borderId="0" xfId="0" applyFont="1"/>
    <xf numFmtId="0" fontId="0" fillId="2" borderId="0" xfId="0" applyFill="1" applyAlignment="1"/>
    <xf numFmtId="0" fontId="0" fillId="0" borderId="0" xfId="0" applyFill="1" applyAlignment="1"/>
    <xf numFmtId="0" fontId="0" fillId="0" borderId="0" xfId="0" applyAlignment="1">
      <alignment wrapText="1"/>
    </xf>
    <xf numFmtId="0" fontId="2" fillId="0" borderId="0" xfId="0" applyFont="1" applyAlignment="1"/>
    <xf numFmtId="0" fontId="0" fillId="0" borderId="0" xfId="0" applyAlignment="1"/>
    <xf numFmtId="0" fontId="0" fillId="0" borderId="2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4" fontId="0" fillId="3" borderId="2" xfId="0" applyNumberFormat="1" applyFill="1" applyBorder="1"/>
    <xf numFmtId="4" fontId="0" fillId="3" borderId="3" xfId="0" applyNumberFormat="1" applyFill="1" applyBorder="1"/>
    <xf numFmtId="4" fontId="0" fillId="3" borderId="4" xfId="0" applyNumberFormat="1" applyFill="1" applyBorder="1"/>
    <xf numFmtId="10" fontId="0" fillId="2" borderId="2" xfId="0" applyNumberFormat="1" applyFill="1" applyBorder="1" applyAlignment="1">
      <alignment horizontal="center"/>
    </xf>
    <xf numFmtId="10" fontId="0" fillId="2" borderId="3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0" fillId="2" borderId="0" xfId="1" applyNumberFormat="1" applyFont="1" applyFill="1" applyAlignment="1">
      <alignment wrapText="1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0431783514795756"/>
        </c:manualLayout>
      </c:layout>
      <c:lineChart>
        <c:grouping val="standard"/>
        <c:varyColors val="0"/>
        <c:ser>
          <c:idx val="0"/>
          <c:order val="0"/>
          <c:tx>
            <c:strRef>
              <c:f>KWS_RZiS_porównawczy!$B$8</c:f>
              <c:strCache>
                <c:ptCount val="1"/>
                <c:pt idx="0">
                  <c:v>przychody ze sprzedaży produktów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KWS_RZiS_porównawczy!$A$9:$A$20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KWS_RZiS_porównawczy!$B$9:$B$20</c:f>
              <c:numCache>
                <c:formatCode>#,##0.00</c:formatCode>
                <c:ptCount val="12"/>
                <c:pt idx="0">
                  <c:v>135</c:v>
                </c:pt>
                <c:pt idx="1">
                  <c:v>140</c:v>
                </c:pt>
                <c:pt idx="2">
                  <c:v>144</c:v>
                </c:pt>
                <c:pt idx="3">
                  <c:v>138</c:v>
                </c:pt>
                <c:pt idx="4">
                  <c:v>152</c:v>
                </c:pt>
                <c:pt idx="5">
                  <c:v>165</c:v>
                </c:pt>
                <c:pt idx="6">
                  <c:v>158</c:v>
                </c:pt>
                <c:pt idx="7">
                  <c:v>155</c:v>
                </c:pt>
                <c:pt idx="8">
                  <c:v>144</c:v>
                </c:pt>
                <c:pt idx="9">
                  <c:v>153</c:v>
                </c:pt>
                <c:pt idx="10">
                  <c:v>158</c:v>
                </c:pt>
                <c:pt idx="1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1-43F0-A8C8-E4C28E58CD16}"/>
            </c:ext>
          </c:extLst>
        </c:ser>
        <c:ser>
          <c:idx val="1"/>
          <c:order val="1"/>
          <c:tx>
            <c:strRef>
              <c:f>KWS_RZiS_porównawczy!$E$8</c:f>
              <c:strCache>
                <c:ptCount val="1"/>
                <c:pt idx="0">
                  <c:v>koszty rodzajowe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KWS_RZiS_porównawczy!$E$9:$E$20</c:f>
              <c:numCache>
                <c:formatCode>#,##0.00</c:formatCode>
                <c:ptCount val="12"/>
                <c:pt idx="0">
                  <c:v>95</c:v>
                </c:pt>
                <c:pt idx="1">
                  <c:v>96</c:v>
                </c:pt>
                <c:pt idx="2">
                  <c:v>98</c:v>
                </c:pt>
                <c:pt idx="3">
                  <c:v>92</c:v>
                </c:pt>
                <c:pt idx="4">
                  <c:v>112</c:v>
                </c:pt>
                <c:pt idx="5">
                  <c:v>120</c:v>
                </c:pt>
                <c:pt idx="6">
                  <c:v>115</c:v>
                </c:pt>
                <c:pt idx="7">
                  <c:v>115</c:v>
                </c:pt>
                <c:pt idx="8">
                  <c:v>104</c:v>
                </c:pt>
                <c:pt idx="9">
                  <c:v>106</c:v>
                </c:pt>
                <c:pt idx="10">
                  <c:v>110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1-43F0-A8C8-E4C28E58C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470560"/>
        <c:axId val="126257392"/>
      </c:lineChart>
      <c:catAx>
        <c:axId val="12647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257392"/>
        <c:crosses val="autoZero"/>
        <c:auto val="1"/>
        <c:lblAlgn val="ctr"/>
        <c:lblOffset val="100"/>
        <c:noMultiLvlLbl val="0"/>
      </c:catAx>
      <c:valAx>
        <c:axId val="12625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47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0944881888"/>
          <c:y val="6.6945596892037482E-2"/>
          <c:w val="0.86746309055118109"/>
          <c:h val="0.60431783514795756"/>
        </c:manualLayout>
      </c:layout>
      <c:lineChart>
        <c:grouping val="standard"/>
        <c:varyColors val="0"/>
        <c:ser>
          <c:idx val="0"/>
          <c:order val="0"/>
          <c:tx>
            <c:strRef>
              <c:f>KWS_RZiS_kalkulacyjny!$B$9</c:f>
              <c:strCache>
                <c:ptCount val="1"/>
                <c:pt idx="0">
                  <c:v>przychody ze sprzedaży produktów i usług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KWS_RZiS_kalkulacyjny!$A$10:$A$21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KWS_RZiS_kalkulacyjny!$B$10:$B$21</c:f>
              <c:numCache>
                <c:formatCode>#,##0.00</c:formatCode>
                <c:ptCount val="12"/>
                <c:pt idx="0">
                  <c:v>135</c:v>
                </c:pt>
                <c:pt idx="1">
                  <c:v>140</c:v>
                </c:pt>
                <c:pt idx="2">
                  <c:v>144</c:v>
                </c:pt>
                <c:pt idx="3">
                  <c:v>138</c:v>
                </c:pt>
                <c:pt idx="4">
                  <c:v>152</c:v>
                </c:pt>
                <c:pt idx="5">
                  <c:v>165</c:v>
                </c:pt>
                <c:pt idx="6">
                  <c:v>158</c:v>
                </c:pt>
                <c:pt idx="7">
                  <c:v>155</c:v>
                </c:pt>
                <c:pt idx="8">
                  <c:v>144</c:v>
                </c:pt>
                <c:pt idx="9">
                  <c:v>153</c:v>
                </c:pt>
                <c:pt idx="10">
                  <c:v>158</c:v>
                </c:pt>
                <c:pt idx="1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1A-4B73-91FB-84B25F5BDBC1}"/>
            </c:ext>
          </c:extLst>
        </c:ser>
        <c:ser>
          <c:idx val="1"/>
          <c:order val="1"/>
          <c:tx>
            <c:strRef>
              <c:f>KWS_RZiS_kalkulacyjny!$C$9</c:f>
              <c:strCache>
                <c:ptCount val="1"/>
                <c:pt idx="0">
                  <c:v>koszt wytworzenia sprzedanych wyrobów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KWS_RZiS_kalkulacyjny!$C$10:$C$21</c:f>
              <c:numCache>
                <c:formatCode>#,##0.00</c:formatCode>
                <c:ptCount val="12"/>
                <c:pt idx="0">
                  <c:v>95</c:v>
                </c:pt>
                <c:pt idx="1">
                  <c:v>96</c:v>
                </c:pt>
                <c:pt idx="2">
                  <c:v>98</c:v>
                </c:pt>
                <c:pt idx="3">
                  <c:v>92</c:v>
                </c:pt>
                <c:pt idx="4">
                  <c:v>112</c:v>
                </c:pt>
                <c:pt idx="5">
                  <c:v>120</c:v>
                </c:pt>
                <c:pt idx="6">
                  <c:v>115</c:v>
                </c:pt>
                <c:pt idx="7">
                  <c:v>115</c:v>
                </c:pt>
                <c:pt idx="8">
                  <c:v>104</c:v>
                </c:pt>
                <c:pt idx="9">
                  <c:v>106</c:v>
                </c:pt>
                <c:pt idx="10">
                  <c:v>110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A-4B73-91FB-84B25F5BD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619600"/>
        <c:axId val="126261368"/>
      </c:lineChart>
      <c:catAx>
        <c:axId val="1266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261368"/>
        <c:crosses val="autoZero"/>
        <c:auto val="1"/>
        <c:lblAlgn val="ctr"/>
        <c:lblOffset val="100"/>
        <c:noMultiLvlLbl val="0"/>
      </c:catAx>
      <c:valAx>
        <c:axId val="12626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661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2959317585301"/>
          <c:y val="0.8649458973565276"/>
          <c:w val="0.73705790682414685"/>
          <c:h val="0.1255238727237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24</xdr:row>
      <xdr:rowOff>4761</xdr:rowOff>
    </xdr:from>
    <xdr:to>
      <xdr:col>11</xdr:col>
      <xdr:colOff>914401</xdr:colOff>
      <xdr:row>42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24</xdr:row>
      <xdr:rowOff>4761</xdr:rowOff>
    </xdr:from>
    <xdr:to>
      <xdr:col>6</xdr:col>
      <xdr:colOff>914401</xdr:colOff>
      <xdr:row>42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view="pageBreakPreview" topLeftCell="A34" zoomScale="90" zoomScaleNormal="100" zoomScaleSheetLayoutView="90" workbookViewId="0">
      <selection activeCell="G8" sqref="G8"/>
    </sheetView>
  </sheetViews>
  <sheetFormatPr defaultRowHeight="14.4" x14ac:dyDescent="0.3"/>
  <cols>
    <col min="1" max="1" width="18.88671875" bestFit="1" customWidth="1"/>
    <col min="2" max="10" width="12.6640625" customWidth="1"/>
    <col min="11" max="11" width="10.6640625" customWidth="1"/>
    <col min="12" max="12" width="15.6640625" customWidth="1"/>
    <col min="13" max="13" width="3.6640625" customWidth="1"/>
    <col min="21" max="21" width="2.6640625" customWidth="1"/>
  </cols>
  <sheetData>
    <row r="1" spans="1:20" x14ac:dyDescent="0.3">
      <c r="A1" s="7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12"/>
      <c r="L1" s="12"/>
      <c r="M1" s="12"/>
      <c r="N1" s="12"/>
      <c r="O1" s="12"/>
      <c r="P1" s="12"/>
      <c r="Q1" s="12"/>
      <c r="R1" s="12"/>
      <c r="S1" s="12"/>
      <c r="T1" s="12"/>
    </row>
    <row r="3" spans="1:20" x14ac:dyDescent="0.3">
      <c r="A3" s="8" t="s">
        <v>16</v>
      </c>
      <c r="B3" s="8"/>
      <c r="C3" s="8"/>
      <c r="D3" s="9"/>
      <c r="E3" s="9"/>
      <c r="F3" s="9"/>
      <c r="G3" s="9"/>
      <c r="H3" s="9"/>
      <c r="I3" s="9"/>
      <c r="J3" s="9"/>
    </row>
    <row r="5" spans="1:20" ht="15.6" x14ac:dyDescent="0.3">
      <c r="A5" s="11" t="s">
        <v>27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7" spans="1:20" x14ac:dyDescent="0.3">
      <c r="A7" s="13"/>
      <c r="B7" s="27" t="s">
        <v>13</v>
      </c>
      <c r="C7" s="28"/>
      <c r="D7" s="28"/>
      <c r="E7" s="28"/>
      <c r="F7" s="28"/>
      <c r="G7" s="28"/>
      <c r="H7" s="29"/>
      <c r="I7" s="25" t="s">
        <v>14</v>
      </c>
      <c r="J7" s="25"/>
      <c r="K7" s="13"/>
      <c r="L7" s="13"/>
    </row>
    <row r="8" spans="1:20" ht="172.8" x14ac:dyDescent="0.3">
      <c r="A8" s="14" t="s">
        <v>0</v>
      </c>
      <c r="B8" s="15" t="s">
        <v>29</v>
      </c>
      <c r="C8" s="15" t="s">
        <v>30</v>
      </c>
      <c r="D8" s="15" t="s">
        <v>31</v>
      </c>
      <c r="E8" s="15" t="s">
        <v>32</v>
      </c>
      <c r="F8" s="15" t="s">
        <v>33</v>
      </c>
      <c r="G8" s="15" t="s">
        <v>28</v>
      </c>
      <c r="H8" s="15" t="s">
        <v>24</v>
      </c>
      <c r="I8" s="15" t="s">
        <v>28</v>
      </c>
      <c r="J8" s="15" t="s">
        <v>24</v>
      </c>
      <c r="K8" s="15" t="s">
        <v>17</v>
      </c>
      <c r="L8" s="15" t="s">
        <v>19</v>
      </c>
    </row>
    <row r="9" spans="1:20" x14ac:dyDescent="0.3">
      <c r="A9" s="2" t="s">
        <v>1</v>
      </c>
      <c r="B9" s="16">
        <v>135</v>
      </c>
      <c r="C9" s="16">
        <v>-2</v>
      </c>
      <c r="D9" s="16">
        <v>1</v>
      </c>
      <c r="E9" s="16">
        <v>95</v>
      </c>
      <c r="F9" s="16">
        <v>2</v>
      </c>
      <c r="G9" s="4">
        <f>B9+C9+D9</f>
        <v>134</v>
      </c>
      <c r="H9" s="4">
        <f>E9-F9</f>
        <v>93</v>
      </c>
      <c r="I9" s="4">
        <f>G9</f>
        <v>134</v>
      </c>
      <c r="J9" s="4">
        <f>H9</f>
        <v>93</v>
      </c>
      <c r="K9" s="19">
        <f t="shared" ref="K9:K20" si="0">(B9-E9)/B9</f>
        <v>0.29629629629629628</v>
      </c>
      <c r="L9" s="19">
        <f>(K9-$E$22)/$E$22</f>
        <v>2.0073508623126884E-2</v>
      </c>
    </row>
    <row r="10" spans="1:20" x14ac:dyDescent="0.3">
      <c r="A10" s="3" t="s">
        <v>2</v>
      </c>
      <c r="B10" s="17">
        <v>140</v>
      </c>
      <c r="C10" s="17">
        <v>2</v>
      </c>
      <c r="D10" s="17">
        <v>0</v>
      </c>
      <c r="E10" s="17">
        <v>96</v>
      </c>
      <c r="F10" s="17">
        <v>0</v>
      </c>
      <c r="G10" s="5">
        <f t="shared" ref="G10:G20" si="1">B10+C10+D10</f>
        <v>142</v>
      </c>
      <c r="H10" s="5">
        <f t="shared" ref="H10:H20" si="2">E10-F10</f>
        <v>96</v>
      </c>
      <c r="I10" s="5">
        <f>G10+I9</f>
        <v>276</v>
      </c>
      <c r="J10" s="5">
        <f>J9+H10</f>
        <v>189</v>
      </c>
      <c r="K10" s="20">
        <f t="shared" si="0"/>
        <v>0.31428571428571428</v>
      </c>
      <c r="L10" s="20">
        <f t="shared" ref="L10:L20" si="3">(K10-$E$22)/$E$22</f>
        <v>8.2006543075245339E-2</v>
      </c>
    </row>
    <row r="11" spans="1:20" x14ac:dyDescent="0.3">
      <c r="A11" s="3" t="s">
        <v>3</v>
      </c>
      <c r="B11" s="17">
        <v>144</v>
      </c>
      <c r="C11" s="17">
        <v>-4</v>
      </c>
      <c r="D11" s="17">
        <v>0</v>
      </c>
      <c r="E11" s="17">
        <v>98</v>
      </c>
      <c r="F11" s="17">
        <v>0</v>
      </c>
      <c r="G11" s="5">
        <f t="shared" si="1"/>
        <v>140</v>
      </c>
      <c r="H11" s="5">
        <f t="shared" si="2"/>
        <v>98</v>
      </c>
      <c r="I11" s="5">
        <f t="shared" ref="I11:I20" si="4">G11+I10</f>
        <v>416</v>
      </c>
      <c r="J11" s="5">
        <f t="shared" ref="J11:J20" si="5">J10+H11</f>
        <v>287</v>
      </c>
      <c r="K11" s="20">
        <f t="shared" si="0"/>
        <v>0.31944444444444442</v>
      </c>
      <c r="L11" s="20">
        <f t="shared" si="3"/>
        <v>9.9766751484308649E-2</v>
      </c>
    </row>
    <row r="12" spans="1:20" x14ac:dyDescent="0.3">
      <c r="A12" s="3" t="s">
        <v>4</v>
      </c>
      <c r="B12" s="17">
        <v>138</v>
      </c>
      <c r="C12" s="17">
        <v>-5</v>
      </c>
      <c r="D12" s="17">
        <v>0</v>
      </c>
      <c r="E12" s="17">
        <v>92</v>
      </c>
      <c r="F12" s="17">
        <v>3</v>
      </c>
      <c r="G12" s="5">
        <f t="shared" si="1"/>
        <v>133</v>
      </c>
      <c r="H12" s="5">
        <f t="shared" si="2"/>
        <v>89</v>
      </c>
      <c r="I12" s="5">
        <f t="shared" si="4"/>
        <v>549</v>
      </c>
      <c r="J12" s="5">
        <f t="shared" si="5"/>
        <v>376</v>
      </c>
      <c r="K12" s="20">
        <f t="shared" si="0"/>
        <v>0.33333333333333331</v>
      </c>
      <c r="L12" s="20">
        <f t="shared" si="3"/>
        <v>0.14758269720101774</v>
      </c>
    </row>
    <row r="13" spans="1:20" x14ac:dyDescent="0.3">
      <c r="A13" s="3" t="s">
        <v>5</v>
      </c>
      <c r="B13" s="17">
        <v>152</v>
      </c>
      <c r="C13" s="17">
        <v>1</v>
      </c>
      <c r="D13" s="17">
        <v>0</v>
      </c>
      <c r="E13" s="17">
        <v>112</v>
      </c>
      <c r="F13" s="17">
        <v>2</v>
      </c>
      <c r="G13" s="5">
        <f t="shared" si="1"/>
        <v>153</v>
      </c>
      <c r="H13" s="5">
        <f t="shared" si="2"/>
        <v>110</v>
      </c>
      <c r="I13" s="5">
        <f t="shared" si="4"/>
        <v>702</v>
      </c>
      <c r="J13" s="5">
        <f t="shared" si="5"/>
        <v>486</v>
      </c>
      <c r="K13" s="20">
        <f t="shared" si="0"/>
        <v>0.26315789473684209</v>
      </c>
      <c r="L13" s="20">
        <f t="shared" si="3"/>
        <v>-9.4013660104459676E-2</v>
      </c>
    </row>
    <row r="14" spans="1:20" x14ac:dyDescent="0.3">
      <c r="A14" s="3" t="s">
        <v>6</v>
      </c>
      <c r="B14" s="17">
        <v>165</v>
      </c>
      <c r="C14" s="17">
        <v>2</v>
      </c>
      <c r="D14" s="17">
        <v>2</v>
      </c>
      <c r="E14" s="17">
        <v>120</v>
      </c>
      <c r="F14" s="17">
        <v>2</v>
      </c>
      <c r="G14" s="5">
        <f t="shared" si="1"/>
        <v>169</v>
      </c>
      <c r="H14" s="5">
        <f t="shared" si="2"/>
        <v>118</v>
      </c>
      <c r="I14" s="5">
        <f t="shared" si="4"/>
        <v>871</v>
      </c>
      <c r="J14" s="5">
        <f t="shared" si="5"/>
        <v>604</v>
      </c>
      <c r="K14" s="20">
        <f t="shared" si="0"/>
        <v>0.27272727272727271</v>
      </c>
      <c r="L14" s="20">
        <f t="shared" si="3"/>
        <v>-6.106870229007641E-2</v>
      </c>
    </row>
    <row r="15" spans="1:20" x14ac:dyDescent="0.3">
      <c r="A15" s="3" t="s">
        <v>7</v>
      </c>
      <c r="B15" s="17">
        <v>158</v>
      </c>
      <c r="C15" s="17">
        <v>2</v>
      </c>
      <c r="D15" s="17">
        <v>0</v>
      </c>
      <c r="E15" s="17">
        <v>115</v>
      </c>
      <c r="F15" s="17">
        <v>1</v>
      </c>
      <c r="G15" s="5">
        <f t="shared" si="1"/>
        <v>160</v>
      </c>
      <c r="H15" s="5">
        <f t="shared" si="2"/>
        <v>114</v>
      </c>
      <c r="I15" s="5">
        <f t="shared" si="4"/>
        <v>1031</v>
      </c>
      <c r="J15" s="5">
        <f t="shared" si="5"/>
        <v>718</v>
      </c>
      <c r="K15" s="20">
        <f t="shared" si="0"/>
        <v>0.27215189873417722</v>
      </c>
      <c r="L15" s="20">
        <f t="shared" si="3"/>
        <v>-6.3049570006763922E-2</v>
      </c>
    </row>
    <row r="16" spans="1:20" x14ac:dyDescent="0.3">
      <c r="A16" s="3" t="s">
        <v>8</v>
      </c>
      <c r="B16" s="17">
        <v>155</v>
      </c>
      <c r="C16" s="17">
        <v>-3</v>
      </c>
      <c r="D16" s="17">
        <v>3</v>
      </c>
      <c r="E16" s="17">
        <v>115</v>
      </c>
      <c r="F16" s="17">
        <v>0</v>
      </c>
      <c r="G16" s="5">
        <f t="shared" si="1"/>
        <v>155</v>
      </c>
      <c r="H16" s="5">
        <f t="shared" si="2"/>
        <v>115</v>
      </c>
      <c r="I16" s="5">
        <f t="shared" si="4"/>
        <v>1186</v>
      </c>
      <c r="J16" s="5">
        <f t="shared" si="5"/>
        <v>833</v>
      </c>
      <c r="K16" s="20">
        <f t="shared" si="0"/>
        <v>0.25806451612903225</v>
      </c>
      <c r="L16" s="20">
        <f t="shared" si="3"/>
        <v>-0.11154887958630881</v>
      </c>
    </row>
    <row r="17" spans="1:12" x14ac:dyDescent="0.3">
      <c r="A17" s="3" t="s">
        <v>9</v>
      </c>
      <c r="B17" s="17">
        <v>144</v>
      </c>
      <c r="C17" s="17">
        <v>2</v>
      </c>
      <c r="D17" s="17">
        <v>5</v>
      </c>
      <c r="E17" s="17">
        <v>104</v>
      </c>
      <c r="F17" s="17">
        <v>0</v>
      </c>
      <c r="G17" s="5">
        <f t="shared" si="1"/>
        <v>151</v>
      </c>
      <c r="H17" s="5">
        <f t="shared" si="2"/>
        <v>104</v>
      </c>
      <c r="I17" s="5">
        <f t="shared" si="4"/>
        <v>1337</v>
      </c>
      <c r="J17" s="5">
        <f t="shared" si="5"/>
        <v>937</v>
      </c>
      <c r="K17" s="20">
        <f t="shared" si="0"/>
        <v>0.27777777777777779</v>
      </c>
      <c r="L17" s="20">
        <f t="shared" si="3"/>
        <v>-4.368108566581845E-2</v>
      </c>
    </row>
    <row r="18" spans="1:12" x14ac:dyDescent="0.3">
      <c r="A18" s="3" t="s">
        <v>10</v>
      </c>
      <c r="B18" s="17">
        <v>153</v>
      </c>
      <c r="C18" s="17">
        <v>-3</v>
      </c>
      <c r="D18" s="17">
        <v>4</v>
      </c>
      <c r="E18" s="17">
        <v>106</v>
      </c>
      <c r="F18" s="17">
        <v>1</v>
      </c>
      <c r="G18" s="5">
        <f t="shared" si="1"/>
        <v>154</v>
      </c>
      <c r="H18" s="5">
        <f t="shared" si="2"/>
        <v>105</v>
      </c>
      <c r="I18" s="5">
        <f t="shared" si="4"/>
        <v>1491</v>
      </c>
      <c r="J18" s="5">
        <f t="shared" si="5"/>
        <v>1042</v>
      </c>
      <c r="K18" s="20">
        <f t="shared" si="0"/>
        <v>0.30718954248366015</v>
      </c>
      <c r="L18" s="20">
        <f t="shared" si="3"/>
        <v>5.7576211146036088E-2</v>
      </c>
    </row>
    <row r="19" spans="1:12" x14ac:dyDescent="0.3">
      <c r="A19" s="3" t="s">
        <v>11</v>
      </c>
      <c r="B19" s="17">
        <v>158</v>
      </c>
      <c r="C19" s="17">
        <v>3</v>
      </c>
      <c r="D19" s="17">
        <v>0</v>
      </c>
      <c r="E19" s="17">
        <v>110</v>
      </c>
      <c r="F19" s="17">
        <v>2</v>
      </c>
      <c r="G19" s="5">
        <f t="shared" si="1"/>
        <v>161</v>
      </c>
      <c r="H19" s="5">
        <f t="shared" si="2"/>
        <v>108</v>
      </c>
      <c r="I19" s="5">
        <f t="shared" si="4"/>
        <v>1652</v>
      </c>
      <c r="J19" s="5">
        <f t="shared" si="5"/>
        <v>1150</v>
      </c>
      <c r="K19" s="20">
        <f t="shared" si="0"/>
        <v>0.30379746835443039</v>
      </c>
      <c r="L19" s="20">
        <f t="shared" si="3"/>
        <v>4.5898154411054236E-2</v>
      </c>
    </row>
    <row r="20" spans="1:12" x14ac:dyDescent="0.3">
      <c r="A20" s="1" t="s">
        <v>12</v>
      </c>
      <c r="B20" s="18">
        <v>162</v>
      </c>
      <c r="C20" s="18">
        <v>1</v>
      </c>
      <c r="D20" s="18">
        <v>0</v>
      </c>
      <c r="E20" s="18">
        <v>117</v>
      </c>
      <c r="F20" s="18">
        <v>3</v>
      </c>
      <c r="G20" s="6">
        <f t="shared" si="1"/>
        <v>163</v>
      </c>
      <c r="H20" s="6">
        <f t="shared" si="2"/>
        <v>114</v>
      </c>
      <c r="I20" s="6">
        <f t="shared" si="4"/>
        <v>1815</v>
      </c>
      <c r="J20" s="6">
        <f t="shared" si="5"/>
        <v>1264</v>
      </c>
      <c r="K20" s="21">
        <f t="shared" si="0"/>
        <v>0.27777777777777779</v>
      </c>
      <c r="L20" s="21">
        <f t="shared" si="3"/>
        <v>-4.368108566581845E-2</v>
      </c>
    </row>
    <row r="22" spans="1:12" ht="15" customHeight="1" x14ac:dyDescent="0.3">
      <c r="B22" s="22" t="s">
        <v>18</v>
      </c>
      <c r="C22" s="22"/>
      <c r="D22" s="22"/>
      <c r="E22" s="23">
        <f>(SUM(B9:B20)-SUM(E9:E20))/SUM(B9:B20)</f>
        <v>0.29046563192904656</v>
      </c>
      <c r="F22" s="23"/>
      <c r="G22" s="23"/>
      <c r="H22" s="23"/>
    </row>
    <row r="23" spans="1:12" ht="15" customHeight="1" x14ac:dyDescent="0.3">
      <c r="B23" s="10"/>
      <c r="C23" s="10"/>
      <c r="D23" s="10"/>
      <c r="E23" s="10"/>
      <c r="F23" s="10"/>
      <c r="G23" s="10"/>
      <c r="H23" s="10"/>
    </row>
    <row r="24" spans="1:12" ht="15" customHeight="1" x14ac:dyDescent="0.3">
      <c r="B24" s="10"/>
      <c r="C24" s="10"/>
      <c r="D24" s="10"/>
      <c r="E24" s="10"/>
      <c r="F24" s="10"/>
      <c r="G24" s="10"/>
      <c r="H24" s="10"/>
    </row>
    <row r="25" spans="1:12" ht="15" customHeight="1" x14ac:dyDescent="0.3">
      <c r="B25" s="10"/>
      <c r="C25" s="10"/>
      <c r="D25" s="10"/>
      <c r="E25" s="10"/>
      <c r="F25" s="10"/>
      <c r="G25" s="10"/>
      <c r="H25" s="10"/>
    </row>
    <row r="26" spans="1:12" ht="15" customHeight="1" x14ac:dyDescent="0.3">
      <c r="B26" s="10"/>
      <c r="C26" s="10"/>
      <c r="D26" s="10"/>
      <c r="E26" s="10"/>
      <c r="F26" s="10"/>
      <c r="G26" s="10"/>
      <c r="H26" s="10"/>
    </row>
    <row r="27" spans="1:12" ht="15" customHeight="1" x14ac:dyDescent="0.3">
      <c r="B27" s="10"/>
      <c r="C27" s="10"/>
      <c r="D27" s="10"/>
      <c r="E27" s="10"/>
      <c r="F27" s="10"/>
      <c r="G27" s="10"/>
      <c r="H27" s="10"/>
    </row>
    <row r="28" spans="1:12" ht="15" customHeight="1" x14ac:dyDescent="0.3">
      <c r="B28" s="10"/>
      <c r="C28" s="10"/>
      <c r="D28" s="10"/>
      <c r="E28" s="10"/>
      <c r="F28" s="10"/>
      <c r="G28" s="10"/>
      <c r="H28" s="10"/>
    </row>
    <row r="29" spans="1:12" ht="15" customHeight="1" x14ac:dyDescent="0.3">
      <c r="B29" s="10"/>
      <c r="C29" s="10"/>
      <c r="D29" s="10"/>
      <c r="E29" s="10"/>
      <c r="F29" s="10"/>
      <c r="G29" s="10"/>
      <c r="H29" s="10"/>
    </row>
    <row r="30" spans="1:12" ht="15" customHeight="1" x14ac:dyDescent="0.3">
      <c r="B30" s="10"/>
      <c r="C30" s="10"/>
      <c r="D30" s="10"/>
      <c r="E30" s="10"/>
      <c r="F30" s="10"/>
      <c r="G30" s="10"/>
      <c r="H30" s="10"/>
    </row>
    <row r="31" spans="1:12" ht="15" customHeight="1" x14ac:dyDescent="0.3">
      <c r="B31" s="10"/>
      <c r="C31" s="10"/>
      <c r="D31" s="10"/>
      <c r="E31" s="10"/>
      <c r="F31" s="10"/>
      <c r="G31" s="10"/>
      <c r="H31" s="10"/>
    </row>
    <row r="32" spans="1:12" ht="15" customHeight="1" x14ac:dyDescent="0.3">
      <c r="B32" s="10"/>
      <c r="C32" s="10"/>
      <c r="D32" s="10"/>
      <c r="E32" s="10"/>
      <c r="F32" s="10"/>
      <c r="G32" s="10"/>
      <c r="H32" s="10"/>
    </row>
    <row r="33" spans="1:20" ht="15" customHeight="1" x14ac:dyDescent="0.3">
      <c r="B33" s="10"/>
      <c r="C33" s="10"/>
      <c r="D33" s="10"/>
      <c r="E33" s="10"/>
      <c r="F33" s="10"/>
      <c r="G33" s="10"/>
      <c r="H33" s="10"/>
    </row>
    <row r="34" spans="1:20" ht="15" customHeight="1" x14ac:dyDescent="0.3">
      <c r="B34" s="10"/>
      <c r="C34" s="10"/>
      <c r="D34" s="10"/>
      <c r="E34" s="10"/>
      <c r="F34" s="10"/>
      <c r="G34" s="10"/>
      <c r="H34" s="10"/>
    </row>
    <row r="35" spans="1:20" ht="15" customHeight="1" x14ac:dyDescent="0.3">
      <c r="B35" s="10"/>
      <c r="C35" s="10"/>
      <c r="D35" s="10"/>
      <c r="E35" s="10"/>
      <c r="F35" s="10"/>
      <c r="G35" s="10"/>
      <c r="H35" s="10"/>
    </row>
    <row r="36" spans="1:20" ht="15" customHeight="1" x14ac:dyDescent="0.3">
      <c r="B36" s="10"/>
      <c r="C36" s="10"/>
      <c r="D36" s="10"/>
      <c r="E36" s="10"/>
      <c r="F36" s="10"/>
      <c r="G36" s="10"/>
      <c r="H36" s="10"/>
    </row>
    <row r="37" spans="1:20" ht="15" customHeight="1" x14ac:dyDescent="0.3">
      <c r="B37" s="10"/>
      <c r="C37" s="10"/>
      <c r="D37" s="10"/>
      <c r="E37" s="10"/>
      <c r="F37" s="10"/>
      <c r="G37" s="10"/>
      <c r="H37" s="10"/>
    </row>
    <row r="38" spans="1:20" ht="15" customHeight="1" x14ac:dyDescent="0.3">
      <c r="B38" s="10"/>
      <c r="C38" s="10"/>
      <c r="D38" s="10"/>
      <c r="E38" s="10"/>
      <c r="F38" s="10"/>
      <c r="G38" s="10"/>
      <c r="H38" s="10"/>
    </row>
    <row r="39" spans="1:20" ht="15" customHeight="1" x14ac:dyDescent="0.3">
      <c r="B39" s="10"/>
      <c r="C39" s="10"/>
      <c r="D39" s="10"/>
      <c r="E39" s="10"/>
      <c r="F39" s="10"/>
      <c r="G39" s="10"/>
      <c r="H39" s="10"/>
    </row>
    <row r="40" spans="1:20" ht="15" customHeight="1" x14ac:dyDescent="0.3">
      <c r="B40" s="10"/>
      <c r="C40" s="10"/>
      <c r="D40" s="10"/>
      <c r="E40" s="10"/>
      <c r="F40" s="10"/>
      <c r="G40" s="10"/>
      <c r="H40" s="10"/>
    </row>
    <row r="41" spans="1:20" ht="15" customHeight="1" x14ac:dyDescent="0.3">
      <c r="B41" s="10"/>
      <c r="C41" s="10"/>
      <c r="D41" s="10"/>
      <c r="E41" s="10"/>
      <c r="F41" s="10"/>
      <c r="G41" s="10"/>
      <c r="H41" s="10"/>
    </row>
    <row r="42" spans="1:20" ht="15" customHeight="1" x14ac:dyDescent="0.3">
      <c r="B42" s="10"/>
      <c r="C42" s="10"/>
      <c r="D42" s="10"/>
      <c r="E42" s="10"/>
      <c r="F42" s="10"/>
      <c r="G42" s="10"/>
      <c r="H42" s="10"/>
    </row>
    <row r="43" spans="1:20" ht="15" customHeight="1" x14ac:dyDescent="0.3">
      <c r="B43" s="10"/>
      <c r="C43" s="10"/>
      <c r="D43" s="10"/>
      <c r="E43" s="10"/>
      <c r="F43" s="10"/>
      <c r="G43" s="10"/>
      <c r="H43" s="10"/>
    </row>
    <row r="44" spans="1:20" x14ac:dyDescent="0.3">
      <c r="A44" s="7" t="s">
        <v>34</v>
      </c>
    </row>
    <row r="45" spans="1:20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10"/>
      <c r="N45" s="10"/>
      <c r="O45" s="10"/>
      <c r="P45" s="10"/>
      <c r="Q45" s="10"/>
      <c r="R45" s="10"/>
      <c r="S45" s="10"/>
      <c r="T45" s="10"/>
    </row>
    <row r="46" spans="1:20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10"/>
      <c r="N46" s="10"/>
      <c r="O46" s="10"/>
      <c r="P46" s="10"/>
      <c r="Q46" s="10"/>
      <c r="R46" s="10"/>
      <c r="S46" s="10"/>
      <c r="T46" s="10"/>
    </row>
    <row r="47" spans="1:20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10"/>
      <c r="N47" s="10"/>
      <c r="O47" s="10"/>
      <c r="P47" s="10"/>
      <c r="Q47" s="10"/>
      <c r="R47" s="10"/>
      <c r="S47" s="10"/>
      <c r="T47" s="10"/>
    </row>
    <row r="49" spans="1:1" x14ac:dyDescent="0.3">
      <c r="A49" s="24" t="s">
        <v>20</v>
      </c>
    </row>
    <row r="50" spans="1:1" x14ac:dyDescent="0.3">
      <c r="A50" s="24" t="s">
        <v>22</v>
      </c>
    </row>
    <row r="51" spans="1:1" x14ac:dyDescent="0.3">
      <c r="A51" s="24" t="s">
        <v>21</v>
      </c>
    </row>
  </sheetData>
  <mergeCells count="4">
    <mergeCell ref="I7:J7"/>
    <mergeCell ref="B1:J1"/>
    <mergeCell ref="B7:H7"/>
    <mergeCell ref="A45:L47"/>
  </mergeCells>
  <pageMargins left="0.59055118110236227" right="0.19685039370078741" top="0.78740157480314965" bottom="0.78740157480314965" header="0.31496062992125984" footer="0.31496062992125984"/>
  <pageSetup paperSize="9" scale="85" orientation="landscape" horizontalDpi="360" verticalDpi="360" r:id="rId1"/>
  <rowBreaks count="1" manualBreakCount="1">
    <brk id="2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tabSelected="1" view="pageBreakPreview" topLeftCell="A37" zoomScaleNormal="100" zoomScaleSheetLayoutView="100" workbookViewId="0">
      <selection activeCell="F5" sqref="F5"/>
    </sheetView>
  </sheetViews>
  <sheetFormatPr defaultRowHeight="14.4" x14ac:dyDescent="0.3"/>
  <cols>
    <col min="1" max="1" width="18.88671875" bestFit="1" customWidth="1"/>
    <col min="2" max="5" width="12.6640625" customWidth="1"/>
    <col min="6" max="6" width="10.6640625" customWidth="1"/>
    <col min="7" max="7" width="15.6640625" customWidth="1"/>
    <col min="8" max="8" width="3.6640625" customWidth="1"/>
    <col min="16" max="16" width="2.6640625" customWidth="1"/>
  </cols>
  <sheetData>
    <row r="1" spans="1:15" x14ac:dyDescent="0.3">
      <c r="A1" s="7" t="s">
        <v>15</v>
      </c>
      <c r="B1" s="26"/>
      <c r="C1" s="26"/>
      <c r="D1" s="26"/>
      <c r="E1" s="26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5" x14ac:dyDescent="0.3">
      <c r="A3" s="8" t="s">
        <v>16</v>
      </c>
      <c r="B3" s="8"/>
      <c r="C3" s="8"/>
      <c r="D3" s="9"/>
      <c r="E3" s="9"/>
    </row>
    <row r="6" spans="1:15" ht="15.6" x14ac:dyDescent="0.3">
      <c r="A6" s="11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8" spans="1:15" x14ac:dyDescent="0.3">
      <c r="A8" s="13"/>
      <c r="B8" s="25" t="s">
        <v>13</v>
      </c>
      <c r="C8" s="25"/>
      <c r="D8" s="25" t="s">
        <v>14</v>
      </c>
      <c r="E8" s="25"/>
      <c r="F8" s="13"/>
      <c r="G8" s="13"/>
    </row>
    <row r="9" spans="1:15" ht="57.6" x14ac:dyDescent="0.3">
      <c r="A9" s="14" t="s">
        <v>0</v>
      </c>
      <c r="B9" s="15" t="s">
        <v>23</v>
      </c>
      <c r="C9" s="15" t="s">
        <v>25</v>
      </c>
      <c r="D9" s="15" t="s">
        <v>23</v>
      </c>
      <c r="E9" s="15" t="s">
        <v>25</v>
      </c>
      <c r="F9" s="15" t="s">
        <v>17</v>
      </c>
      <c r="G9" s="15" t="s">
        <v>19</v>
      </c>
    </row>
    <row r="10" spans="1:15" x14ac:dyDescent="0.3">
      <c r="A10" s="2" t="s">
        <v>1</v>
      </c>
      <c r="B10" s="16">
        <v>135</v>
      </c>
      <c r="C10" s="16">
        <v>95</v>
      </c>
      <c r="D10" s="4">
        <f>B10</f>
        <v>135</v>
      </c>
      <c r="E10" s="4">
        <f>C10</f>
        <v>95</v>
      </c>
      <c r="F10" s="19">
        <f>(B10-C10)/B10</f>
        <v>0.29629629629629628</v>
      </c>
      <c r="G10" s="19">
        <f>(F10-$C$23)/$C$23</f>
        <v>2.0073508623126884E-2</v>
      </c>
    </row>
    <row r="11" spans="1:15" x14ac:dyDescent="0.3">
      <c r="A11" s="3" t="s">
        <v>2</v>
      </c>
      <c r="B11" s="17">
        <v>140</v>
      </c>
      <c r="C11" s="17">
        <v>96</v>
      </c>
      <c r="D11" s="5">
        <f>B11+D10</f>
        <v>275</v>
      </c>
      <c r="E11" s="5">
        <f>E10+C11</f>
        <v>191</v>
      </c>
      <c r="F11" s="20">
        <f t="shared" ref="F11:F21" si="0">(B11-C11)/B11</f>
        <v>0.31428571428571428</v>
      </c>
      <c r="G11" s="20">
        <f t="shared" ref="G11:G21" si="1">(F11-$C$23)/$C$23</f>
        <v>8.2006543075245339E-2</v>
      </c>
    </row>
    <row r="12" spans="1:15" x14ac:dyDescent="0.3">
      <c r="A12" s="3" t="s">
        <v>3</v>
      </c>
      <c r="B12" s="17">
        <v>144</v>
      </c>
      <c r="C12" s="17">
        <v>98</v>
      </c>
      <c r="D12" s="5">
        <f>B12+D11</f>
        <v>419</v>
      </c>
      <c r="E12" s="5">
        <f t="shared" ref="E12:E20" si="2">E11+C12</f>
        <v>289</v>
      </c>
      <c r="F12" s="20">
        <f t="shared" si="0"/>
        <v>0.31944444444444442</v>
      </c>
      <c r="G12" s="20">
        <f t="shared" si="1"/>
        <v>9.9766751484308649E-2</v>
      </c>
    </row>
    <row r="13" spans="1:15" x14ac:dyDescent="0.3">
      <c r="A13" s="3" t="s">
        <v>4</v>
      </c>
      <c r="B13" s="17">
        <v>138</v>
      </c>
      <c r="C13" s="17">
        <v>92</v>
      </c>
      <c r="D13" s="5">
        <f t="shared" ref="D13:D21" si="3">B13+D12</f>
        <v>557</v>
      </c>
      <c r="E13" s="5">
        <f t="shared" si="2"/>
        <v>381</v>
      </c>
      <c r="F13" s="20">
        <f t="shared" si="0"/>
        <v>0.33333333333333331</v>
      </c>
      <c r="G13" s="20">
        <f t="shared" si="1"/>
        <v>0.14758269720101774</v>
      </c>
    </row>
    <row r="14" spans="1:15" x14ac:dyDescent="0.3">
      <c r="A14" s="3" t="s">
        <v>5</v>
      </c>
      <c r="B14" s="17">
        <v>152</v>
      </c>
      <c r="C14" s="17">
        <v>112</v>
      </c>
      <c r="D14" s="5">
        <f t="shared" si="3"/>
        <v>709</v>
      </c>
      <c r="E14" s="5">
        <f t="shared" si="2"/>
        <v>493</v>
      </c>
      <c r="F14" s="20">
        <f t="shared" si="0"/>
        <v>0.26315789473684209</v>
      </c>
      <c r="G14" s="20">
        <f t="shared" si="1"/>
        <v>-9.4013660104459676E-2</v>
      </c>
    </row>
    <row r="15" spans="1:15" x14ac:dyDescent="0.3">
      <c r="A15" s="3" t="s">
        <v>6</v>
      </c>
      <c r="B15" s="17">
        <v>165</v>
      </c>
      <c r="C15" s="17">
        <v>120</v>
      </c>
      <c r="D15" s="5">
        <f t="shared" si="3"/>
        <v>874</v>
      </c>
      <c r="E15" s="5">
        <f t="shared" si="2"/>
        <v>613</v>
      </c>
      <c r="F15" s="20">
        <f t="shared" si="0"/>
        <v>0.27272727272727271</v>
      </c>
      <c r="G15" s="20">
        <f t="shared" si="1"/>
        <v>-6.106870229007641E-2</v>
      </c>
    </row>
    <row r="16" spans="1:15" x14ac:dyDescent="0.3">
      <c r="A16" s="3" t="s">
        <v>7</v>
      </c>
      <c r="B16" s="17">
        <v>158</v>
      </c>
      <c r="C16" s="17">
        <v>115</v>
      </c>
      <c r="D16" s="5">
        <f t="shared" si="3"/>
        <v>1032</v>
      </c>
      <c r="E16" s="5">
        <f t="shared" si="2"/>
        <v>728</v>
      </c>
      <c r="F16" s="20">
        <f t="shared" si="0"/>
        <v>0.27215189873417722</v>
      </c>
      <c r="G16" s="20">
        <f t="shared" si="1"/>
        <v>-6.3049570006763922E-2</v>
      </c>
    </row>
    <row r="17" spans="1:7" x14ac:dyDescent="0.3">
      <c r="A17" s="3" t="s">
        <v>8</v>
      </c>
      <c r="B17" s="17">
        <v>155</v>
      </c>
      <c r="C17" s="17">
        <v>115</v>
      </c>
      <c r="D17" s="5">
        <f t="shared" si="3"/>
        <v>1187</v>
      </c>
      <c r="E17" s="5">
        <f t="shared" si="2"/>
        <v>843</v>
      </c>
      <c r="F17" s="20">
        <f t="shared" si="0"/>
        <v>0.25806451612903225</v>
      </c>
      <c r="G17" s="20">
        <f t="shared" si="1"/>
        <v>-0.11154887958630881</v>
      </c>
    </row>
    <row r="18" spans="1:7" x14ac:dyDescent="0.3">
      <c r="A18" s="3" t="s">
        <v>9</v>
      </c>
      <c r="B18" s="17">
        <v>144</v>
      </c>
      <c r="C18" s="17">
        <v>104</v>
      </c>
      <c r="D18" s="5">
        <f t="shared" si="3"/>
        <v>1331</v>
      </c>
      <c r="E18" s="5">
        <f t="shared" si="2"/>
        <v>947</v>
      </c>
      <c r="F18" s="20">
        <f t="shared" si="0"/>
        <v>0.27777777777777779</v>
      </c>
      <c r="G18" s="20">
        <f t="shared" si="1"/>
        <v>-4.368108566581845E-2</v>
      </c>
    </row>
    <row r="19" spans="1:7" x14ac:dyDescent="0.3">
      <c r="A19" s="3" t="s">
        <v>10</v>
      </c>
      <c r="B19" s="17">
        <v>153</v>
      </c>
      <c r="C19" s="17">
        <v>106</v>
      </c>
      <c r="D19" s="5">
        <f t="shared" si="3"/>
        <v>1484</v>
      </c>
      <c r="E19" s="5">
        <f t="shared" si="2"/>
        <v>1053</v>
      </c>
      <c r="F19" s="20">
        <f t="shared" si="0"/>
        <v>0.30718954248366015</v>
      </c>
      <c r="G19" s="20">
        <f t="shared" si="1"/>
        <v>5.7576211146036088E-2</v>
      </c>
    </row>
    <row r="20" spans="1:7" x14ac:dyDescent="0.3">
      <c r="A20" s="3" t="s">
        <v>11</v>
      </c>
      <c r="B20" s="17">
        <v>158</v>
      </c>
      <c r="C20" s="17">
        <v>110</v>
      </c>
      <c r="D20" s="5">
        <f t="shared" si="3"/>
        <v>1642</v>
      </c>
      <c r="E20" s="5">
        <f t="shared" si="2"/>
        <v>1163</v>
      </c>
      <c r="F20" s="20">
        <f t="shared" si="0"/>
        <v>0.30379746835443039</v>
      </c>
      <c r="G20" s="20">
        <f t="shared" si="1"/>
        <v>4.5898154411054236E-2</v>
      </c>
    </row>
    <row r="21" spans="1:7" x14ac:dyDescent="0.3">
      <c r="A21" s="1" t="s">
        <v>12</v>
      </c>
      <c r="B21" s="18">
        <v>162</v>
      </c>
      <c r="C21" s="18">
        <v>117</v>
      </c>
      <c r="D21" s="6">
        <f t="shared" si="3"/>
        <v>1804</v>
      </c>
      <c r="E21" s="6">
        <f>E20+C21</f>
        <v>1280</v>
      </c>
      <c r="F21" s="21">
        <f t="shared" si="0"/>
        <v>0.27777777777777779</v>
      </c>
      <c r="G21" s="21">
        <f t="shared" si="1"/>
        <v>-4.368108566581845E-2</v>
      </c>
    </row>
    <row r="23" spans="1:7" ht="15" customHeight="1" x14ac:dyDescent="0.3">
      <c r="B23" s="22" t="s">
        <v>18</v>
      </c>
      <c r="C23" s="23">
        <f>(SUM(B10:B21)-SUM(C10:C21))/SUM(B10:B21)</f>
        <v>0.29046563192904656</v>
      </c>
    </row>
    <row r="24" spans="1:7" ht="15" customHeight="1" x14ac:dyDescent="0.3">
      <c r="B24" s="10"/>
      <c r="C24" s="10"/>
    </row>
    <row r="25" spans="1:7" ht="15" customHeight="1" x14ac:dyDescent="0.3">
      <c r="B25" s="10"/>
      <c r="C25" s="10"/>
    </row>
    <row r="26" spans="1:7" ht="15" customHeight="1" x14ac:dyDescent="0.3">
      <c r="B26" s="10"/>
      <c r="C26" s="10"/>
    </row>
    <row r="27" spans="1:7" ht="15" customHeight="1" x14ac:dyDescent="0.3">
      <c r="B27" s="10"/>
      <c r="C27" s="10"/>
    </row>
    <row r="28" spans="1:7" ht="15" customHeight="1" x14ac:dyDescent="0.3">
      <c r="B28" s="10"/>
      <c r="C28" s="10"/>
    </row>
    <row r="29" spans="1:7" ht="15" customHeight="1" x14ac:dyDescent="0.3">
      <c r="B29" s="10"/>
      <c r="C29" s="10"/>
    </row>
    <row r="30" spans="1:7" ht="15" customHeight="1" x14ac:dyDescent="0.3">
      <c r="B30" s="10"/>
      <c r="C30" s="10"/>
    </row>
    <row r="31" spans="1:7" ht="15" customHeight="1" x14ac:dyDescent="0.3">
      <c r="B31" s="10"/>
      <c r="C31" s="10"/>
    </row>
    <row r="32" spans="1:7" ht="15" customHeight="1" x14ac:dyDescent="0.3">
      <c r="B32" s="10"/>
      <c r="C32" s="10"/>
    </row>
    <row r="33" spans="1:15" ht="15" customHeight="1" x14ac:dyDescent="0.3">
      <c r="B33" s="10"/>
      <c r="C33" s="10"/>
    </row>
    <row r="34" spans="1:15" ht="15" customHeight="1" x14ac:dyDescent="0.3">
      <c r="B34" s="10"/>
      <c r="C34" s="10"/>
    </row>
    <row r="35" spans="1:15" ht="15" customHeight="1" x14ac:dyDescent="0.3">
      <c r="B35" s="10"/>
      <c r="C35" s="10"/>
    </row>
    <row r="36" spans="1:15" ht="15" customHeight="1" x14ac:dyDescent="0.3">
      <c r="B36" s="10"/>
      <c r="C36" s="10"/>
    </row>
    <row r="37" spans="1:15" ht="15" customHeight="1" x14ac:dyDescent="0.3">
      <c r="B37" s="10"/>
      <c r="C37" s="10"/>
    </row>
    <row r="38" spans="1:15" ht="15" customHeight="1" x14ac:dyDescent="0.3">
      <c r="B38" s="10"/>
      <c r="C38" s="10"/>
    </row>
    <row r="39" spans="1:15" ht="15" customHeight="1" x14ac:dyDescent="0.3">
      <c r="B39" s="10"/>
      <c r="C39" s="10"/>
    </row>
    <row r="40" spans="1:15" ht="15" customHeight="1" x14ac:dyDescent="0.3">
      <c r="B40" s="10"/>
      <c r="C40" s="10"/>
    </row>
    <row r="41" spans="1:15" ht="15" customHeight="1" x14ac:dyDescent="0.3">
      <c r="B41" s="10"/>
      <c r="C41" s="10"/>
    </row>
    <row r="42" spans="1:15" ht="15" customHeight="1" x14ac:dyDescent="0.3">
      <c r="B42" s="10"/>
      <c r="C42" s="10"/>
    </row>
    <row r="43" spans="1:15" ht="15" customHeight="1" x14ac:dyDescent="0.3">
      <c r="B43" s="10"/>
      <c r="C43" s="10"/>
    </row>
    <row r="44" spans="1:15" x14ac:dyDescent="0.3">
      <c r="A44" s="7" t="s">
        <v>34</v>
      </c>
    </row>
    <row r="45" spans="1:15" x14ac:dyDescent="0.3">
      <c r="A45" s="30"/>
      <c r="B45" s="30"/>
      <c r="C45" s="30"/>
      <c r="D45" s="30"/>
      <c r="E45" s="30"/>
      <c r="F45" s="30"/>
      <c r="G45" s="30"/>
      <c r="H45" s="10"/>
      <c r="I45" s="10"/>
      <c r="J45" s="10"/>
      <c r="K45" s="10"/>
      <c r="L45" s="10"/>
      <c r="M45" s="10"/>
      <c r="N45" s="10"/>
      <c r="O45" s="10"/>
    </row>
    <row r="46" spans="1:15" x14ac:dyDescent="0.3">
      <c r="A46" s="30"/>
      <c r="B46" s="30"/>
      <c r="C46" s="30"/>
      <c r="D46" s="30"/>
      <c r="E46" s="30"/>
      <c r="F46" s="30"/>
      <c r="G46" s="30"/>
      <c r="H46" s="10"/>
      <c r="I46" s="10"/>
      <c r="J46" s="10"/>
      <c r="K46" s="10"/>
      <c r="L46" s="10"/>
      <c r="M46" s="10"/>
      <c r="N46" s="10"/>
      <c r="O46" s="10"/>
    </row>
    <row r="47" spans="1:15" x14ac:dyDescent="0.3">
      <c r="A47" s="30"/>
      <c r="B47" s="30"/>
      <c r="C47" s="30"/>
      <c r="D47" s="30"/>
      <c r="E47" s="30"/>
      <c r="F47" s="30"/>
      <c r="G47" s="30"/>
      <c r="H47" s="10"/>
      <c r="I47" s="10"/>
      <c r="J47" s="10"/>
      <c r="K47" s="10"/>
      <c r="L47" s="10"/>
      <c r="M47" s="10"/>
      <c r="N47" s="10"/>
      <c r="O47" s="10"/>
    </row>
    <row r="50" spans="1:1" x14ac:dyDescent="0.3">
      <c r="A50" s="24" t="s">
        <v>20</v>
      </c>
    </row>
    <row r="51" spans="1:1" x14ac:dyDescent="0.3">
      <c r="A51" s="24" t="s">
        <v>22</v>
      </c>
    </row>
    <row r="52" spans="1:1" x14ac:dyDescent="0.3">
      <c r="A52" s="24" t="s">
        <v>21</v>
      </c>
    </row>
  </sheetData>
  <mergeCells count="4">
    <mergeCell ref="B1:E1"/>
    <mergeCell ref="B8:C8"/>
    <mergeCell ref="D8:E8"/>
    <mergeCell ref="A45:G47"/>
  </mergeCells>
  <pageMargins left="0.59055118110236227" right="0.19685039370078741" top="0.78740157480314965" bottom="0.78740157480314965" header="0.31496062992125984" footer="0.31496062992125984"/>
  <pageSetup paperSize="9" scale="95" orientation="portrait" horizontalDpi="360" verticalDpi="360" r:id="rId1"/>
  <rowBreaks count="1" manualBreakCount="1">
    <brk id="4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KWS_RZiS_porównawczy</vt:lpstr>
      <vt:lpstr>KWS_RZiS_kalkulacyjny</vt:lpstr>
      <vt:lpstr>KWS_RZiS_kalkulacyjny!Obszar_wydruku</vt:lpstr>
      <vt:lpstr>KWS_RZiS_porównawczy!Obszar_wydruku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Fibich</dc:creator>
  <cp:lastModifiedBy>Bożena</cp:lastModifiedBy>
  <cp:lastPrinted>2015-11-12T11:16:42Z</cp:lastPrinted>
  <dcterms:created xsi:type="dcterms:W3CDTF">2015-09-22T13:28:09Z</dcterms:created>
  <dcterms:modified xsi:type="dcterms:W3CDTF">2018-11-12T11:10:40Z</dcterms:modified>
</cp:coreProperties>
</file>